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\Desktop\FINANSIJSKI PLAN 2021\"/>
    </mc:Choice>
  </mc:AlternateContent>
  <bookViews>
    <workbookView xWindow="0" yWindow="0" windowWidth="28800" windowHeight="11835"/>
  </bookViews>
  <sheets>
    <sheet name="FINANSIJSKI PLAN 2021" sheetId="3" r:id="rId1"/>
  </sheets>
  <definedNames>
    <definedName name="_xlnm.Print_Area" localSheetId="0">'FINANSIJSKI PLAN 2021'!$A$72:$H$142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25" i="3"/>
  <c r="I26" i="3" l="1"/>
  <c r="I27" i="3"/>
  <c r="F40" i="3" l="1"/>
  <c r="F34" i="3"/>
  <c r="H97" i="3" l="1"/>
  <c r="H79" i="3" l="1"/>
  <c r="K28" i="3" l="1"/>
  <c r="C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F76" i="3"/>
  <c r="F133" i="3" s="1"/>
  <c r="F64" i="3"/>
  <c r="D76" i="3" s="1"/>
  <c r="F49" i="3"/>
  <c r="F30" i="3"/>
  <c r="F26" i="3"/>
  <c r="I19" i="3"/>
  <c r="F36" i="3" l="1"/>
  <c r="G76" i="3"/>
  <c r="G133" i="3" s="1"/>
  <c r="F56" i="3"/>
  <c r="E76" i="3"/>
  <c r="I28" i="3"/>
  <c r="F65" i="3"/>
  <c r="F66" i="3" s="1"/>
  <c r="C76" i="3" s="1"/>
  <c r="C135" i="3" s="1"/>
  <c r="D133" i="3"/>
  <c r="E133" i="3" l="1"/>
  <c r="H133" i="3" s="1"/>
  <c r="H76" i="3"/>
</calcChain>
</file>

<file path=xl/sharedStrings.xml><?xml version="1.0" encoding="utf-8"?>
<sst xmlns="http://schemas.openxmlformats.org/spreadsheetml/2006/main" count="132" uniqueCount="131">
  <si>
    <t>На основу чл 136. тачка 5. Закона о здравственој заштити ("Сл. гласник РС" број 107/05) Управни одбор Завода</t>
  </si>
  <si>
    <t>за антирабичну заштиту - Пастеров завод, Нови Сад  доноси</t>
  </si>
  <si>
    <t xml:space="preserve">ЗАВОДА ЗА АНТИРАБИЧНУ ЗАШТИТУ - ПАСТЕРОВ ЗАВОД, НОВИ САД </t>
  </si>
  <si>
    <t>као и осигураника Републике Србије, по Уговору са Републичким заводом за здравствено осигурање, Београд</t>
  </si>
  <si>
    <t xml:space="preserve">Овим планом планирана су и потребна средства за реализацију Уговора о спровођењу Плана набавке и </t>
  </si>
  <si>
    <t xml:space="preserve">дистрибуције вакцине против беснила и набавке и дистрибуције хуманог антирабичног имуноглобулина  </t>
  </si>
  <si>
    <t>П Р И Х О Д И</t>
  </si>
  <si>
    <t>I Приходи из средстава обавезног социјалног осигурања</t>
  </si>
  <si>
    <t>Ек. класиф.</t>
  </si>
  <si>
    <t>Врста прихода</t>
  </si>
  <si>
    <t>Накнада за рад - послови из антирабичне заштите и здравствених услуга из делатности Пастеровог завода, Нови Сад за осигуранике Јужно бачког округа</t>
  </si>
  <si>
    <t>Санитетски и медицински материјал за осигуранике ЈБО</t>
  </si>
  <si>
    <t>Накнада за рад за осигуранике Републике Србије</t>
  </si>
  <si>
    <t>Укупно накнада за рад</t>
  </si>
  <si>
    <t>Антирабични имуноглобулин</t>
  </si>
  <si>
    <t>Антирабична вакцина</t>
  </si>
  <si>
    <t>Укупно средства за серум и вакцину</t>
  </si>
  <si>
    <t>Укупно 7811</t>
  </si>
  <si>
    <t>Меморандумске ставке за рефундацију расхода</t>
  </si>
  <si>
    <t>Укупно 7711</t>
  </si>
  <si>
    <t>УКУПНО ОД РФЗО</t>
  </si>
  <si>
    <t>II Сопствени приходи на тржишту</t>
  </si>
  <si>
    <t>Приходи од услуга из области микробиологије</t>
  </si>
  <si>
    <t>Приходи од услуга превентивне имунизације</t>
  </si>
  <si>
    <t>Приходи од контроле имунитета, фавн тест</t>
  </si>
  <si>
    <t>Приходи од контроле вакцине и серума</t>
  </si>
  <si>
    <t>Приходи по уговору</t>
  </si>
  <si>
    <t>Укупно приходи од продаје доб. и усл. на тржишту</t>
  </si>
  <si>
    <t>Мешовити и неодређени приходи</t>
  </si>
  <si>
    <t>Накнада штете од осигуравајућих друштва</t>
  </si>
  <si>
    <t>Укупно 74</t>
  </si>
  <si>
    <t>III Приходи из буџета</t>
  </si>
  <si>
    <t>Министарство здравља Републике Србије, по Пројекту јавног здравља -у остваривању општег интереса за 2019. годину</t>
  </si>
  <si>
    <t xml:space="preserve">Министарство пољопривреде, водопривреде и шумарства за послове дијагностике беснила </t>
  </si>
  <si>
    <t>Приход из буџета покрајине</t>
  </si>
  <si>
    <t>Приход из буџета општине града Новог Сада</t>
  </si>
  <si>
    <t>Укупно приходи из буџета</t>
  </si>
  <si>
    <t>Р А С Х О Д  И</t>
  </si>
  <si>
    <t>II Расходи по изворима финансирања</t>
  </si>
  <si>
    <t>Врста расхода</t>
  </si>
  <si>
    <t>Средства из буџета РС, АПВ, Град</t>
  </si>
  <si>
    <t>Средства од РФЗО</t>
  </si>
  <si>
    <t>Донације</t>
  </si>
  <si>
    <t>Сопствена средства</t>
  </si>
  <si>
    <t>Плате</t>
  </si>
  <si>
    <t>ПИО на терет послодавца      12%</t>
  </si>
  <si>
    <t>здравство на терет послодавца   5,15%</t>
  </si>
  <si>
    <t>незапосленост на терет послодавца   0,75%</t>
  </si>
  <si>
    <t>Накнаде у натури, превоз маркице</t>
  </si>
  <si>
    <t>боловање на преко 30 дана</t>
  </si>
  <si>
    <t>Отпремнине и помоћи</t>
  </si>
  <si>
    <t>Помоћ запосленом и члановима уже породице</t>
  </si>
  <si>
    <t>Накнада трошкова запосленима, превоз кеш</t>
  </si>
  <si>
    <t>Награде запосл. и остали пос. расходи, јубиларне</t>
  </si>
  <si>
    <t>Трошкови платног промета</t>
  </si>
  <si>
    <t>Трошкови енергије</t>
  </si>
  <si>
    <t>Комуналне услуге</t>
  </si>
  <si>
    <t>Трошкови ПТТ, услуге комуникације</t>
  </si>
  <si>
    <t>Трошкови осигурања имовине и запослених</t>
  </si>
  <si>
    <t>Трошкови службених путовања у земљи</t>
  </si>
  <si>
    <t>Трошкови службених путовања у иностранству</t>
  </si>
  <si>
    <t>Трошкови путовања у оквиру редовног рада</t>
  </si>
  <si>
    <t>Услуге по уговорима, административне</t>
  </si>
  <si>
    <t>Одржавање рачунара (поправке, програми)</t>
  </si>
  <si>
    <t>Стручно усавршавање запослених</t>
  </si>
  <si>
    <t>услуге информисања, часописи</t>
  </si>
  <si>
    <t>Стручне услуге и накнаде (управни, акредитација)</t>
  </si>
  <si>
    <t>Угоститељске услуге</t>
  </si>
  <si>
    <t>Трошкови репрезентације</t>
  </si>
  <si>
    <t>Ино трошкови и остале опште услуге</t>
  </si>
  <si>
    <t>Медицинске услуге</t>
  </si>
  <si>
    <t xml:space="preserve">Остале спец. услуге </t>
  </si>
  <si>
    <t xml:space="preserve">Зидарско молерско фарбарски радови-сопствени   </t>
  </si>
  <si>
    <t xml:space="preserve">Столарски радови, врата и прозори       </t>
  </si>
  <si>
    <t>Централно грејање</t>
  </si>
  <si>
    <t>Радови</t>
  </si>
  <si>
    <t xml:space="preserve">Поправке опреме (аутомобила и остале опреме)   </t>
  </si>
  <si>
    <t>Административни (канцелар., заштита на раду)</t>
  </si>
  <si>
    <t>Храна за животиње</t>
  </si>
  <si>
    <t>Материј. за образов. и усавршавање запослених</t>
  </si>
  <si>
    <t xml:space="preserve">Санитетски и медицински материјал                     </t>
  </si>
  <si>
    <t>Лабораторијски материјал</t>
  </si>
  <si>
    <t xml:space="preserve">вакцина                                                         </t>
  </si>
  <si>
    <t xml:space="preserve">серум                                                       </t>
  </si>
  <si>
    <t>Производи за хигијену</t>
  </si>
  <si>
    <t>Материјал за посебне намене (техн. и грађ.)</t>
  </si>
  <si>
    <t>Amortizacija zgrada</t>
  </si>
  <si>
    <t>Amortizacija opreme</t>
  </si>
  <si>
    <t>Остале дотације по закону-инвалиди</t>
  </si>
  <si>
    <t>Републ. градске таксе, регистр. возила, комун. таксе</t>
  </si>
  <si>
    <t>Остале таксе</t>
  </si>
  <si>
    <t>Новчане казне и пенали по решењу судова</t>
  </si>
  <si>
    <t>Трошкови набавке медицинске опреме</t>
  </si>
  <si>
    <t xml:space="preserve">Административна опрема   </t>
  </si>
  <si>
    <t>Опрема за компнени саобраћај</t>
  </si>
  <si>
    <t>РЕПУБЛИКА СРБИЈА</t>
  </si>
  <si>
    <t>Председник Управног одбора</t>
  </si>
  <si>
    <t>АУТОНОМНА ПОКРАЈИНА ВОЈВОДИНА</t>
  </si>
  <si>
    <t>Др Мићо Новаковић</t>
  </si>
  <si>
    <t xml:space="preserve">ЗАВОД ЗА АНТИРАБИЧНУ ЗАШТИТУ </t>
  </si>
  <si>
    <t>ПАСТЕРОВ ЗАВОД</t>
  </si>
  <si>
    <t xml:space="preserve"> </t>
  </si>
  <si>
    <t>УКУПНО</t>
  </si>
  <si>
    <t>Лабораторијски материјал из донације</t>
  </si>
  <si>
    <t>Планирани приходи за 2020.</t>
  </si>
  <si>
    <t>jbo</t>
  </si>
  <si>
    <t>bgd</t>
  </si>
  <si>
    <t>rad ukupnop rfzo</t>
  </si>
  <si>
    <t>Донације од правних лица по почетном стању 01.01.2020. из 2019. године</t>
  </si>
  <si>
    <t>ugovor</t>
  </si>
  <si>
    <t>aneks ugovora</t>
  </si>
  <si>
    <t>ФИНАНСИЈСКИ  ПЛАН</t>
  </si>
  <si>
    <t>ЗА 2021. ГОДИНУ</t>
  </si>
  <si>
    <t>у 2021. години, са Републичким заводом за здравствено осигурање, Београд.</t>
  </si>
  <si>
    <t>Дуг из 2019 године ЈБО накнада за рад</t>
  </si>
  <si>
    <t>Дуг из 2020 сан и медицински</t>
  </si>
  <si>
    <t>Дуг из 2020 године Дирекција</t>
  </si>
  <si>
    <t>Укупно дуг из 2020</t>
  </si>
  <si>
    <t>Средства по почетном стању 01.01.2021.</t>
  </si>
  <si>
    <t>Фин. Ппaн 2021</t>
  </si>
  <si>
    <t>Финансијски план 2021</t>
  </si>
  <si>
    <t>УКУПНО ПЛАНИРАНИ ПРИХОДИ ЗА 2021. ГОДИНУ</t>
  </si>
  <si>
    <t>нема уговора са бгд још увек</t>
  </si>
  <si>
    <t>dug 2020 jbo</t>
  </si>
  <si>
    <t>dug 2020 bgd</t>
  </si>
  <si>
    <t>Овим  Финансијским  планом се планирају потребна средства за реализацију Плана здравствених услуга</t>
  </si>
  <si>
    <t xml:space="preserve">за потребе осигураних лица Републичког завода за здравствено осигурање, Филијала Нови Сад за 2021. год, </t>
  </si>
  <si>
    <t xml:space="preserve">Бензин, </t>
  </si>
  <si>
    <t xml:space="preserve"> ФИН. ПЛАН 2021</t>
  </si>
  <si>
    <t>Број 01-23/1</t>
  </si>
  <si>
    <t>21.01.2021.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</si>
</sst>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4" fontId="12" fillId="0" borderId="1" xfId="0" applyNumberFormat="1" applyFont="1" applyBorder="1"/>
    <xf numFmtId="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4" fontId="1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" fontId="0" fillId="6" borderId="0" xfId="0" applyNumberFormat="1" applyFill="1"/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tabSelected="1" topLeftCell="A124" workbookViewId="0">
      <selection activeCell="I149" sqref="I149"/>
    </sheetView>
  </sheetViews>
  <sheetFormatPr defaultRowHeight="15" x14ac:dyDescent="0.25"/>
  <cols>
    <col min="1" max="1" width="8.28515625" customWidth="1"/>
    <col min="2" max="2" width="43.85546875" customWidth="1"/>
    <col min="3" max="3" width="13.85546875" customWidth="1"/>
    <col min="4" max="4" width="12.7109375" customWidth="1"/>
    <col min="5" max="5" width="19.85546875" customWidth="1"/>
    <col min="6" max="6" width="19.5703125" customWidth="1"/>
    <col min="7" max="7" width="15" customWidth="1"/>
    <col min="8" max="8" width="14.140625" customWidth="1"/>
    <col min="9" max="9" width="15.7109375" customWidth="1"/>
    <col min="10" max="10" width="13.85546875" customWidth="1"/>
    <col min="11" max="11" width="14.28515625" customWidth="1"/>
    <col min="12" max="12" width="12.28515625" customWidth="1"/>
    <col min="13" max="13" width="14.42578125" customWidth="1"/>
    <col min="14" max="14" width="14.5703125" customWidth="1"/>
    <col min="15" max="15" width="12.42578125" customWidth="1"/>
    <col min="16" max="16" width="12.7109375" bestFit="1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49" t="s">
        <v>1</v>
      </c>
      <c r="B2" s="149"/>
      <c r="C2" s="149"/>
      <c r="D2" s="149"/>
      <c r="E2" s="149"/>
      <c r="F2" s="1"/>
    </row>
    <row r="3" spans="1:6" x14ac:dyDescent="0.25">
      <c r="A3" s="113"/>
      <c r="B3" s="1"/>
      <c r="C3" s="1"/>
      <c r="D3" s="1"/>
      <c r="E3" s="1"/>
      <c r="F3" s="1"/>
    </row>
    <row r="4" spans="1:6" x14ac:dyDescent="0.25">
      <c r="A4" s="150" t="s">
        <v>111</v>
      </c>
      <c r="B4" s="151"/>
      <c r="C4" s="151"/>
      <c r="D4" s="151"/>
      <c r="E4" s="151"/>
      <c r="F4" s="1"/>
    </row>
    <row r="5" spans="1:6" x14ac:dyDescent="0.25">
      <c r="A5" s="151" t="s">
        <v>2</v>
      </c>
      <c r="B5" s="151"/>
      <c r="C5" s="151"/>
      <c r="D5" s="151"/>
      <c r="E5" s="151"/>
      <c r="F5" s="1"/>
    </row>
    <row r="6" spans="1:6" x14ac:dyDescent="0.25">
      <c r="A6" s="151" t="s">
        <v>112</v>
      </c>
      <c r="B6" s="151"/>
      <c r="C6" s="151"/>
      <c r="D6" s="151"/>
      <c r="E6" s="151"/>
      <c r="F6" s="1"/>
    </row>
    <row r="7" spans="1:6" x14ac:dyDescent="0.25">
      <c r="A7" s="113"/>
      <c r="B7" s="1"/>
      <c r="C7" s="1"/>
      <c r="D7" s="1"/>
      <c r="E7" s="1"/>
      <c r="F7" s="1"/>
    </row>
    <row r="8" spans="1:6" x14ac:dyDescent="0.25">
      <c r="A8" s="135" t="s">
        <v>125</v>
      </c>
      <c r="B8" s="134"/>
      <c r="C8" s="134"/>
      <c r="D8" s="134"/>
      <c r="E8" s="134"/>
      <c r="F8" s="1"/>
    </row>
    <row r="9" spans="1:6" x14ac:dyDescent="0.25">
      <c r="A9" s="136" t="s">
        <v>126</v>
      </c>
      <c r="B9" s="134"/>
      <c r="C9" s="134"/>
      <c r="D9" s="134"/>
      <c r="E9" s="134"/>
      <c r="F9" s="1"/>
    </row>
    <row r="10" spans="1:6" x14ac:dyDescent="0.25">
      <c r="A10" s="134" t="s">
        <v>3</v>
      </c>
      <c r="B10" s="134"/>
      <c r="C10" s="134"/>
      <c r="D10" s="134"/>
      <c r="E10" s="134"/>
      <c r="F10" s="1"/>
    </row>
    <row r="11" spans="1:6" x14ac:dyDescent="0.25">
      <c r="A11" s="134"/>
      <c r="B11" s="134"/>
      <c r="C11" s="134"/>
      <c r="D11" s="134"/>
      <c r="E11" s="134"/>
      <c r="F11" s="1"/>
    </row>
    <row r="12" spans="1:6" x14ac:dyDescent="0.25">
      <c r="A12" s="135" t="s">
        <v>4</v>
      </c>
      <c r="B12" s="134"/>
      <c r="C12" s="134"/>
      <c r="D12" s="134"/>
      <c r="E12" s="134"/>
      <c r="F12" s="1"/>
    </row>
    <row r="13" spans="1:6" x14ac:dyDescent="0.25">
      <c r="A13" s="134" t="s">
        <v>5</v>
      </c>
      <c r="B13" s="134"/>
      <c r="C13" s="134"/>
      <c r="D13" s="134"/>
      <c r="E13" s="134"/>
      <c r="F13" s="1"/>
    </row>
    <row r="14" spans="1:6" x14ac:dyDescent="0.25">
      <c r="A14" s="136" t="s">
        <v>113</v>
      </c>
      <c r="B14" s="134"/>
      <c r="C14" s="134"/>
      <c r="D14" s="134"/>
      <c r="E14" s="134"/>
      <c r="F14" s="1"/>
    </row>
    <row r="15" spans="1:6" x14ac:dyDescent="0.25">
      <c r="A15" s="113"/>
      <c r="B15" s="1"/>
      <c r="C15" s="1"/>
      <c r="D15" s="1"/>
      <c r="E15" s="1"/>
      <c r="F15" s="1"/>
    </row>
    <row r="16" spans="1:6" ht="15.75" x14ac:dyDescent="0.25">
      <c r="A16" s="137" t="s">
        <v>6</v>
      </c>
      <c r="B16" s="137"/>
      <c r="C16" s="137"/>
      <c r="D16" s="137"/>
      <c r="E16" s="137"/>
      <c r="F16" s="1"/>
    </row>
    <row r="17" spans="1:11" x14ac:dyDescent="0.25">
      <c r="A17" s="113"/>
      <c r="B17" s="113"/>
      <c r="C17" s="113"/>
      <c r="D17" s="113"/>
      <c r="E17" s="113"/>
      <c r="F17" s="1"/>
    </row>
    <row r="18" spans="1:11" x14ac:dyDescent="0.25">
      <c r="A18" s="113"/>
      <c r="B18" s="2" t="s">
        <v>7</v>
      </c>
      <c r="C18" s="2"/>
      <c r="D18" s="2"/>
      <c r="E18" s="113"/>
      <c r="F18" s="1"/>
    </row>
    <row r="19" spans="1:11" x14ac:dyDescent="0.25">
      <c r="A19" s="113"/>
      <c r="B19" s="1"/>
      <c r="C19" s="1"/>
      <c r="D19" s="1"/>
      <c r="E19" s="1"/>
      <c r="F19" s="1"/>
      <c r="H19" t="s">
        <v>107</v>
      </c>
      <c r="I19" s="15">
        <f>F22+F25</f>
        <v>37342000</v>
      </c>
    </row>
    <row r="20" spans="1:11" ht="38.25" x14ac:dyDescent="0.25">
      <c r="A20" s="69" t="s">
        <v>8</v>
      </c>
      <c r="B20" s="4" t="s">
        <v>9</v>
      </c>
      <c r="C20" s="5"/>
      <c r="D20" s="6"/>
      <c r="E20" s="7"/>
      <c r="F20" s="8" t="s">
        <v>119</v>
      </c>
    </row>
    <row r="21" spans="1:11" x14ac:dyDescent="0.25">
      <c r="A21" s="138">
        <v>7811120</v>
      </c>
      <c r="B21" s="141" t="s">
        <v>10</v>
      </c>
      <c r="C21" s="9"/>
      <c r="D21" s="10"/>
      <c r="E21" s="11"/>
      <c r="F21" s="12"/>
    </row>
    <row r="22" spans="1:11" x14ac:dyDescent="0.25">
      <c r="A22" s="139"/>
      <c r="B22" s="142"/>
      <c r="C22" s="13"/>
      <c r="D22" s="10"/>
      <c r="E22" s="14"/>
      <c r="F22" s="12">
        <v>13442000</v>
      </c>
      <c r="G22" s="15"/>
      <c r="H22" s="115"/>
      <c r="I22" s="115" t="s">
        <v>109</v>
      </c>
      <c r="J22" s="115"/>
      <c r="K22" s="115" t="s">
        <v>110</v>
      </c>
    </row>
    <row r="23" spans="1:11" x14ac:dyDescent="0.25">
      <c r="A23" s="140"/>
      <c r="B23" s="143"/>
      <c r="C23" s="13"/>
      <c r="D23" s="10"/>
      <c r="E23" s="16"/>
      <c r="F23" s="12"/>
      <c r="G23" s="15"/>
      <c r="H23" s="115"/>
      <c r="I23" s="115"/>
      <c r="J23" s="115"/>
      <c r="K23" s="115"/>
    </row>
    <row r="24" spans="1:11" x14ac:dyDescent="0.25">
      <c r="A24" s="17">
        <v>7811125</v>
      </c>
      <c r="B24" s="18" t="s">
        <v>11</v>
      </c>
      <c r="C24" s="12"/>
      <c r="D24" s="19"/>
      <c r="E24" s="16"/>
      <c r="F24" s="12">
        <v>511000</v>
      </c>
      <c r="G24" s="15"/>
      <c r="H24" s="115" t="s">
        <v>105</v>
      </c>
      <c r="I24" s="116">
        <f>F22+F24</f>
        <v>13953000</v>
      </c>
      <c r="J24" s="115"/>
      <c r="K24" s="116"/>
    </row>
    <row r="25" spans="1:11" x14ac:dyDescent="0.25">
      <c r="A25" s="17">
        <v>7811121</v>
      </c>
      <c r="B25" s="18" t="s">
        <v>12</v>
      </c>
      <c r="C25" s="12"/>
      <c r="D25" s="19"/>
      <c r="E25" s="16"/>
      <c r="F25" s="110">
        <v>23900000</v>
      </c>
      <c r="G25" s="15"/>
      <c r="H25" s="115" t="s">
        <v>106</v>
      </c>
      <c r="I25" s="116">
        <f>F25+F28+F29</f>
        <v>24148589</v>
      </c>
      <c r="J25" s="115"/>
      <c r="K25" s="116"/>
    </row>
    <row r="26" spans="1:11" x14ac:dyDescent="0.25">
      <c r="A26" s="17"/>
      <c r="B26" s="20" t="s">
        <v>13</v>
      </c>
      <c r="C26" s="21"/>
      <c r="D26" s="6"/>
      <c r="E26" s="22"/>
      <c r="F26" s="34">
        <f>SUM(F22:F25)</f>
        <v>37853000</v>
      </c>
      <c r="G26" s="15"/>
      <c r="H26" s="115" t="s">
        <v>123</v>
      </c>
      <c r="I26" s="116">
        <f>F31+F32</f>
        <v>585430.57000000007</v>
      </c>
      <c r="J26" s="115"/>
      <c r="K26" s="116"/>
    </row>
    <row r="27" spans="1:11" x14ac:dyDescent="0.25">
      <c r="A27" s="23"/>
      <c r="B27" s="144"/>
      <c r="C27" s="144"/>
      <c r="D27" s="145"/>
      <c r="E27" s="16"/>
      <c r="F27" s="12"/>
      <c r="G27" s="15"/>
      <c r="H27" s="115" t="s">
        <v>124</v>
      </c>
      <c r="I27" s="116">
        <f>F33</f>
        <v>862375</v>
      </c>
      <c r="J27" s="115"/>
      <c r="K27" s="116"/>
    </row>
    <row r="28" spans="1:11" x14ac:dyDescent="0.25">
      <c r="A28" s="17">
        <v>7811126</v>
      </c>
      <c r="B28" s="18" t="s">
        <v>14</v>
      </c>
      <c r="C28" s="12"/>
      <c r="D28" s="19"/>
      <c r="E28" s="16"/>
      <c r="F28" s="110">
        <v>0</v>
      </c>
      <c r="G28" s="15"/>
      <c r="H28" s="115"/>
      <c r="I28" s="117">
        <f>SUM(I24:I27)</f>
        <v>39549394.57</v>
      </c>
      <c r="J28" s="115"/>
      <c r="K28" s="116">
        <f>SUM(K24:K27)</f>
        <v>0</v>
      </c>
    </row>
    <row r="29" spans="1:11" x14ac:dyDescent="0.25">
      <c r="A29" s="17">
        <v>7811126</v>
      </c>
      <c r="B29" s="18" t="s">
        <v>15</v>
      </c>
      <c r="C29" s="12"/>
      <c r="D29" s="19"/>
      <c r="E29" s="16"/>
      <c r="F29" s="110">
        <v>248589</v>
      </c>
      <c r="G29" s="15"/>
    </row>
    <row r="30" spans="1:11" x14ac:dyDescent="0.25">
      <c r="A30" s="17"/>
      <c r="B30" s="20" t="s">
        <v>16</v>
      </c>
      <c r="C30" s="21"/>
      <c r="D30" s="6"/>
      <c r="E30" s="24"/>
      <c r="F30" s="25">
        <f>SUM(F28:F29)</f>
        <v>248589</v>
      </c>
      <c r="G30" s="15"/>
    </row>
    <row r="31" spans="1:11" x14ac:dyDescent="0.25">
      <c r="A31" s="146" t="s">
        <v>114</v>
      </c>
      <c r="B31" s="147"/>
      <c r="C31" s="21"/>
      <c r="D31" s="6"/>
      <c r="E31" s="24"/>
      <c r="F31" s="123">
        <v>564138.9</v>
      </c>
      <c r="G31" s="15"/>
    </row>
    <row r="32" spans="1:11" x14ac:dyDescent="0.25">
      <c r="A32" s="120"/>
      <c r="B32" s="121" t="s">
        <v>115</v>
      </c>
      <c r="C32" s="21"/>
      <c r="D32" s="6"/>
      <c r="E32" s="24"/>
      <c r="F32" s="123">
        <v>21291.67</v>
      </c>
      <c r="G32" s="15"/>
    </row>
    <row r="33" spans="1:7" x14ac:dyDescent="0.25">
      <c r="A33" s="146" t="s">
        <v>116</v>
      </c>
      <c r="B33" s="148"/>
      <c r="C33" s="21"/>
      <c r="D33" s="6"/>
      <c r="E33" s="24"/>
      <c r="F33" s="123">
        <v>862375</v>
      </c>
      <c r="G33" s="15"/>
    </row>
    <row r="34" spans="1:7" x14ac:dyDescent="0.25">
      <c r="A34" s="17"/>
      <c r="B34" s="26" t="s">
        <v>117</v>
      </c>
      <c r="C34" s="21"/>
      <c r="D34" s="6"/>
      <c r="E34" s="24"/>
      <c r="F34" s="25">
        <f>F31+F32+F33</f>
        <v>1447805.57</v>
      </c>
      <c r="G34" s="15"/>
    </row>
    <row r="35" spans="1:7" x14ac:dyDescent="0.25">
      <c r="A35" s="17"/>
      <c r="B35" s="124" t="s">
        <v>118</v>
      </c>
      <c r="C35" s="21"/>
      <c r="D35" s="6"/>
      <c r="E35" s="24"/>
      <c r="F35" s="25">
        <v>15190610</v>
      </c>
      <c r="G35" s="15"/>
    </row>
    <row r="36" spans="1:7" x14ac:dyDescent="0.25">
      <c r="A36" s="17">
        <v>7811</v>
      </c>
      <c r="B36" s="27" t="s">
        <v>17</v>
      </c>
      <c r="C36" s="21"/>
      <c r="D36" s="28"/>
      <c r="E36" s="29"/>
      <c r="F36" s="30">
        <f>F26+F30+F34+F35</f>
        <v>54740004.57</v>
      </c>
      <c r="G36" s="15"/>
    </row>
    <row r="37" spans="1:7" x14ac:dyDescent="0.25">
      <c r="A37" s="113"/>
      <c r="B37" s="132"/>
      <c r="C37" s="132"/>
      <c r="D37" s="133"/>
      <c r="E37" s="29"/>
      <c r="F37" s="12"/>
      <c r="G37" s="15"/>
    </row>
    <row r="38" spans="1:7" x14ac:dyDescent="0.25">
      <c r="A38" s="17">
        <v>7711111</v>
      </c>
      <c r="B38" s="31" t="s">
        <v>18</v>
      </c>
      <c r="C38" s="12"/>
      <c r="D38" s="32"/>
      <c r="E38" s="12"/>
      <c r="F38" s="12">
        <v>0</v>
      </c>
      <c r="G38" s="15"/>
    </row>
    <row r="39" spans="1:7" x14ac:dyDescent="0.25">
      <c r="A39" s="17"/>
      <c r="B39" s="27" t="s">
        <v>19</v>
      </c>
      <c r="C39" s="21"/>
      <c r="D39" s="33"/>
      <c r="E39" s="21"/>
      <c r="F39" s="12">
        <v>0</v>
      </c>
      <c r="G39" s="15"/>
    </row>
    <row r="40" spans="1:7" x14ac:dyDescent="0.25">
      <c r="A40" s="17"/>
      <c r="B40" s="27" t="s">
        <v>20</v>
      </c>
      <c r="C40" s="21"/>
      <c r="D40" s="33"/>
      <c r="E40" s="21"/>
      <c r="F40" s="34">
        <f>F22+F24+F25+F28+F29+F31+F32+F33+F35</f>
        <v>54740004.57</v>
      </c>
      <c r="G40" s="15"/>
    </row>
    <row r="41" spans="1:7" x14ac:dyDescent="0.25">
      <c r="A41" s="23"/>
      <c r="B41" s="35"/>
      <c r="C41" s="35"/>
      <c r="D41" s="35"/>
      <c r="E41" s="21"/>
      <c r="F41" s="12"/>
      <c r="G41" s="15"/>
    </row>
    <row r="42" spans="1:7" x14ac:dyDescent="0.25">
      <c r="A42" s="113"/>
      <c r="B42" s="36" t="s">
        <v>21</v>
      </c>
      <c r="C42" s="36"/>
      <c r="D42" s="36"/>
      <c r="E42" s="11"/>
      <c r="F42" s="12"/>
      <c r="G42" s="15"/>
    </row>
    <row r="43" spans="1:7" x14ac:dyDescent="0.25">
      <c r="A43" s="113"/>
      <c r="B43" s="1"/>
      <c r="C43" s="1"/>
      <c r="D43" s="1"/>
      <c r="E43" s="11"/>
      <c r="F43" s="12"/>
      <c r="G43" s="15"/>
    </row>
    <row r="44" spans="1:7" x14ac:dyDescent="0.25">
      <c r="A44" s="17">
        <v>7423731</v>
      </c>
      <c r="B44" s="18" t="s">
        <v>22</v>
      </c>
      <c r="C44" s="12"/>
      <c r="D44" s="19"/>
      <c r="E44" s="11"/>
      <c r="F44" s="12">
        <v>1250000</v>
      </c>
      <c r="G44" s="15"/>
    </row>
    <row r="45" spans="1:7" x14ac:dyDescent="0.25">
      <c r="A45" s="17">
        <v>7423733</v>
      </c>
      <c r="B45" s="18" t="s">
        <v>23</v>
      </c>
      <c r="C45" s="12"/>
      <c r="D45" s="19"/>
      <c r="E45" s="11"/>
      <c r="F45" s="12">
        <v>1000000</v>
      </c>
      <c r="G45" s="15"/>
    </row>
    <row r="46" spans="1:7" x14ac:dyDescent="0.25">
      <c r="A46" s="17">
        <v>7423734</v>
      </c>
      <c r="B46" s="37" t="s">
        <v>24</v>
      </c>
      <c r="C46" s="12"/>
      <c r="D46" s="19"/>
      <c r="E46" s="11"/>
      <c r="F46" s="12">
        <v>29100000</v>
      </c>
      <c r="G46" s="15"/>
    </row>
    <row r="47" spans="1:7" x14ac:dyDescent="0.25">
      <c r="A47" s="17">
        <v>7423735</v>
      </c>
      <c r="B47" s="18" t="s">
        <v>25</v>
      </c>
      <c r="C47" s="12"/>
      <c r="D47" s="19"/>
      <c r="E47" s="11"/>
      <c r="F47" s="12"/>
      <c r="G47" s="15"/>
    </row>
    <row r="48" spans="1:7" x14ac:dyDescent="0.25">
      <c r="A48" s="17">
        <v>7423737</v>
      </c>
      <c r="B48" s="37" t="s">
        <v>26</v>
      </c>
      <c r="C48" s="38"/>
      <c r="D48" s="112"/>
      <c r="E48" s="11"/>
      <c r="F48" s="12">
        <v>6300000</v>
      </c>
      <c r="G48" s="15"/>
    </row>
    <row r="49" spans="1:7" x14ac:dyDescent="0.25">
      <c r="A49" s="39">
        <v>7423</v>
      </c>
      <c r="B49" s="40" t="s">
        <v>27</v>
      </c>
      <c r="C49" s="22"/>
      <c r="D49" s="41"/>
      <c r="E49" s="22"/>
      <c r="F49" s="34">
        <f>F44+F45+F46+F47+F48</f>
        <v>37650000</v>
      </c>
      <c r="G49" s="15"/>
    </row>
    <row r="50" spans="1:7" x14ac:dyDescent="0.25">
      <c r="A50" s="127"/>
      <c r="B50" s="128"/>
      <c r="C50" s="128"/>
      <c r="D50" s="129"/>
      <c r="E50" s="22"/>
      <c r="F50" s="12"/>
      <c r="G50" s="15"/>
    </row>
    <row r="51" spans="1:7" ht="25.5" x14ac:dyDescent="0.25">
      <c r="A51" s="39">
        <v>7321001</v>
      </c>
      <c r="B51" s="114" t="s">
        <v>108</v>
      </c>
      <c r="C51" s="128"/>
      <c r="D51" s="129"/>
      <c r="E51" s="22"/>
      <c r="F51" s="34">
        <v>1982354</v>
      </c>
      <c r="G51" s="118"/>
    </row>
    <row r="52" spans="1:7" x14ac:dyDescent="0.25">
      <c r="A52" s="42"/>
      <c r="B52" s="43"/>
      <c r="C52" s="130"/>
      <c r="D52" s="131"/>
      <c r="E52" s="16"/>
      <c r="F52" s="12"/>
      <c r="G52" s="15"/>
    </row>
    <row r="53" spans="1:7" x14ac:dyDescent="0.25">
      <c r="A53" s="42">
        <v>7451610</v>
      </c>
      <c r="B53" s="43" t="s">
        <v>28</v>
      </c>
      <c r="C53" s="16"/>
      <c r="D53" s="44"/>
      <c r="E53" s="16"/>
      <c r="F53" s="12"/>
      <c r="G53" s="15"/>
    </row>
    <row r="54" spans="1:7" x14ac:dyDescent="0.25">
      <c r="A54" s="42"/>
      <c r="B54" s="43"/>
      <c r="C54" s="130"/>
      <c r="D54" s="131"/>
      <c r="E54" s="16"/>
      <c r="F54" s="12"/>
      <c r="G54" s="15"/>
    </row>
    <row r="55" spans="1:7" x14ac:dyDescent="0.25">
      <c r="A55" s="42">
        <v>7414000</v>
      </c>
      <c r="B55" s="43" t="s">
        <v>29</v>
      </c>
      <c r="C55" s="45"/>
      <c r="D55" s="44"/>
      <c r="E55" s="16"/>
      <c r="F55" s="12"/>
      <c r="G55" s="15"/>
    </row>
    <row r="56" spans="1:7" x14ac:dyDescent="0.25">
      <c r="A56" s="42" t="s">
        <v>30</v>
      </c>
      <c r="B56" s="46"/>
      <c r="C56" s="128"/>
      <c r="D56" s="129"/>
      <c r="E56" s="47"/>
      <c r="F56" s="34">
        <f>F49+F51+F53</f>
        <v>39632354</v>
      </c>
      <c r="G56" s="15"/>
    </row>
    <row r="57" spans="1:7" ht="17.25" customHeight="1" x14ac:dyDescent="0.25">
      <c r="A57" s="113"/>
      <c r="B57" s="1"/>
      <c r="C57" s="1"/>
      <c r="D57" s="1"/>
      <c r="E57" s="49"/>
      <c r="F57" s="48"/>
    </row>
    <row r="58" spans="1:7" x14ac:dyDescent="0.25">
      <c r="A58" s="113"/>
      <c r="B58" s="36" t="s">
        <v>31</v>
      </c>
      <c r="C58" s="36"/>
      <c r="D58" s="36"/>
      <c r="E58" s="49"/>
      <c r="F58" s="1"/>
    </row>
    <row r="59" spans="1:7" ht="18.75" customHeight="1" x14ac:dyDescent="0.25">
      <c r="A59" s="113"/>
      <c r="B59" s="1"/>
      <c r="C59" s="1"/>
      <c r="D59" s="1"/>
      <c r="E59" s="49"/>
      <c r="F59" s="119" t="s">
        <v>120</v>
      </c>
    </row>
    <row r="60" spans="1:7" ht="45" x14ac:dyDescent="0.25">
      <c r="A60" s="17">
        <v>7911111</v>
      </c>
      <c r="B60" s="51" t="s">
        <v>32</v>
      </c>
      <c r="C60" s="13"/>
      <c r="D60" s="52"/>
      <c r="E60" s="12"/>
      <c r="F60" s="11">
        <v>1500000</v>
      </c>
    </row>
    <row r="61" spans="1:7" ht="25.5" x14ac:dyDescent="0.25">
      <c r="A61" s="17">
        <v>7911112</v>
      </c>
      <c r="B61" s="53" t="s">
        <v>33</v>
      </c>
      <c r="C61" s="54"/>
      <c r="D61" s="55"/>
      <c r="E61" s="12"/>
      <c r="F61" s="11">
        <v>500000</v>
      </c>
    </row>
    <row r="62" spans="1:7" x14ac:dyDescent="0.25">
      <c r="A62" s="17">
        <v>7911113</v>
      </c>
      <c r="B62" s="53" t="s">
        <v>34</v>
      </c>
      <c r="C62" s="54"/>
      <c r="D62" s="56"/>
      <c r="E62" s="12"/>
      <c r="F62" s="11">
        <v>0</v>
      </c>
    </row>
    <row r="63" spans="1:7" x14ac:dyDescent="0.25">
      <c r="A63" s="17">
        <v>7911114</v>
      </c>
      <c r="B63" s="57" t="s">
        <v>35</v>
      </c>
      <c r="C63" s="38"/>
      <c r="D63" s="58"/>
      <c r="E63" s="12"/>
      <c r="F63" s="11">
        <v>0</v>
      </c>
    </row>
    <row r="64" spans="1:7" x14ac:dyDescent="0.25">
      <c r="A64" s="17"/>
      <c r="B64" s="59" t="s">
        <v>36</v>
      </c>
      <c r="C64" s="25"/>
      <c r="D64" s="60"/>
      <c r="E64" s="22"/>
      <c r="F64" s="61">
        <f>F60+F61+F62+F63</f>
        <v>2000000</v>
      </c>
    </row>
    <row r="65" spans="1:16" x14ac:dyDescent="0.25">
      <c r="A65" s="113"/>
      <c r="B65" s="62" t="s">
        <v>121</v>
      </c>
      <c r="C65" s="21"/>
      <c r="D65" s="60"/>
      <c r="E65" s="22"/>
      <c r="F65" s="61">
        <f>F40+F49+F51+F53+F64</f>
        <v>96372358.569999993</v>
      </c>
    </row>
    <row r="66" spans="1:16" x14ac:dyDescent="0.25">
      <c r="A66" s="113"/>
      <c r="B66" s="1"/>
      <c r="C66" s="63"/>
      <c r="D66" s="1"/>
      <c r="E66" s="22"/>
      <c r="F66" s="61">
        <f>F65</f>
        <v>96372358.569999993</v>
      </c>
      <c r="G66" s="15"/>
      <c r="H66" s="15"/>
      <c r="I66" s="15"/>
    </row>
    <row r="67" spans="1:16" x14ac:dyDescent="0.25">
      <c r="A67" s="113"/>
      <c r="B67" s="1"/>
      <c r="C67" s="63"/>
      <c r="D67" s="1"/>
      <c r="E67" s="104"/>
      <c r="F67" s="105"/>
      <c r="G67" s="15"/>
      <c r="H67" s="15"/>
      <c r="I67" s="15"/>
    </row>
    <row r="68" spans="1:16" x14ac:dyDescent="0.25">
      <c r="A68" s="113"/>
      <c r="B68" s="1"/>
      <c r="C68" s="63"/>
      <c r="D68" s="1"/>
      <c r="E68" s="104"/>
      <c r="F68" s="105"/>
      <c r="G68" s="15"/>
      <c r="H68" s="15"/>
      <c r="I68" s="15"/>
    </row>
    <row r="69" spans="1:16" x14ac:dyDescent="0.25">
      <c r="A69" s="113"/>
      <c r="B69" s="1"/>
      <c r="C69" s="63"/>
      <c r="D69" s="1"/>
      <c r="E69" s="104"/>
      <c r="F69" s="105"/>
      <c r="G69" s="15"/>
      <c r="H69" s="15"/>
      <c r="I69" s="15"/>
    </row>
    <row r="70" spans="1:16" x14ac:dyDescent="0.25">
      <c r="E70" s="64"/>
    </row>
    <row r="71" spans="1:16" x14ac:dyDescent="0.25">
      <c r="E71" s="64"/>
    </row>
    <row r="72" spans="1:16" x14ac:dyDescent="0.25">
      <c r="A72" s="113"/>
      <c r="B72" s="126" t="s">
        <v>37</v>
      </c>
      <c r="C72" s="126"/>
      <c r="D72" s="126"/>
      <c r="E72" s="126"/>
      <c r="F72" s="111"/>
      <c r="G72" s="1"/>
      <c r="H72" s="1"/>
      <c r="I72" s="1"/>
      <c r="J72" s="65"/>
      <c r="K72" s="1"/>
      <c r="L72" s="66"/>
      <c r="M72" s="48"/>
      <c r="N72" s="1"/>
      <c r="O72" s="1"/>
      <c r="P72" s="1"/>
    </row>
    <row r="73" spans="1:16" x14ac:dyDescent="0.25">
      <c r="A73" s="113"/>
      <c r="B73" s="2" t="s">
        <v>38</v>
      </c>
      <c r="C73" s="2"/>
      <c r="D73" s="2"/>
      <c r="E73" s="111"/>
      <c r="F73" s="111"/>
      <c r="G73" s="1"/>
      <c r="H73" s="1"/>
      <c r="I73" s="1"/>
      <c r="J73" s="67"/>
      <c r="K73" s="1"/>
      <c r="L73" s="66"/>
      <c r="M73" s="48"/>
      <c r="N73" s="1"/>
      <c r="O73" s="1"/>
      <c r="P73" s="1"/>
    </row>
    <row r="74" spans="1:16" x14ac:dyDescent="0.25">
      <c r="A74" s="113"/>
      <c r="B74" s="1"/>
      <c r="C74" s="1"/>
      <c r="D74" s="1"/>
      <c r="E74" s="1"/>
      <c r="F74" s="1"/>
      <c r="G74" s="1"/>
      <c r="H74" s="1"/>
      <c r="I74" s="1"/>
      <c r="J74" s="68"/>
      <c r="K74" s="1"/>
      <c r="L74" s="66"/>
      <c r="M74" s="48"/>
      <c r="N74" s="1"/>
      <c r="O74" s="1"/>
      <c r="P74" s="1"/>
    </row>
    <row r="75" spans="1:16" ht="45" x14ac:dyDescent="0.25">
      <c r="A75" s="69" t="s">
        <v>8</v>
      </c>
      <c r="B75" s="17" t="s">
        <v>39</v>
      </c>
      <c r="C75" s="94" t="s">
        <v>128</v>
      </c>
      <c r="D75" s="70" t="s">
        <v>40</v>
      </c>
      <c r="E75" s="50" t="s">
        <v>41</v>
      </c>
      <c r="F75" s="71" t="s">
        <v>42</v>
      </c>
      <c r="G75" s="50" t="s">
        <v>43</v>
      </c>
      <c r="H75" s="50" t="s">
        <v>102</v>
      </c>
    </row>
    <row r="76" spans="1:16" x14ac:dyDescent="0.25">
      <c r="A76" s="3"/>
      <c r="B76" s="72" t="s">
        <v>104</v>
      </c>
      <c r="C76" s="95">
        <f>F66</f>
        <v>96372358.569999993</v>
      </c>
      <c r="D76" s="12">
        <f>F64</f>
        <v>2000000</v>
      </c>
      <c r="E76" s="11">
        <f>F36</f>
        <v>54740004.57</v>
      </c>
      <c r="F76" s="11">
        <f>F51</f>
        <v>1982354</v>
      </c>
      <c r="G76" s="11">
        <f>F49</f>
        <v>37650000</v>
      </c>
      <c r="H76" s="11">
        <f>D76+E76+F76+G76</f>
        <v>96372358.569999993</v>
      </c>
    </row>
    <row r="77" spans="1:16" x14ac:dyDescent="0.25">
      <c r="A77" s="17">
        <v>1</v>
      </c>
      <c r="B77" s="17">
        <v>2</v>
      </c>
      <c r="C77" s="96">
        <v>6</v>
      </c>
      <c r="D77" s="73">
        <v>7</v>
      </c>
      <c r="E77" s="74">
        <v>8</v>
      </c>
      <c r="F77" s="74">
        <v>9</v>
      </c>
      <c r="G77" s="74">
        <v>10</v>
      </c>
      <c r="H77" s="74"/>
    </row>
    <row r="78" spans="1:16" x14ac:dyDescent="0.25">
      <c r="A78" s="17"/>
      <c r="B78" s="17"/>
      <c r="C78" s="97"/>
      <c r="D78" s="12"/>
      <c r="E78" s="11"/>
      <c r="F78" s="11"/>
      <c r="G78" s="11"/>
      <c r="H78" s="11"/>
    </row>
    <row r="79" spans="1:16" x14ac:dyDescent="0.25">
      <c r="A79" s="75">
        <v>4111</v>
      </c>
      <c r="B79" s="31" t="s">
        <v>44</v>
      </c>
      <c r="C79" s="95">
        <v>45182225</v>
      </c>
      <c r="D79" s="12">
        <v>574000</v>
      </c>
      <c r="E79" s="11">
        <v>31164325</v>
      </c>
      <c r="F79" s="11"/>
      <c r="G79" s="11">
        <v>13443900</v>
      </c>
      <c r="H79" s="11">
        <f>D79+E79+F79+G79</f>
        <v>45182225</v>
      </c>
      <c r="J79" s="15"/>
    </row>
    <row r="80" spans="1:16" x14ac:dyDescent="0.25">
      <c r="A80" s="75">
        <v>4121</v>
      </c>
      <c r="B80" s="31" t="s">
        <v>45</v>
      </c>
      <c r="C80" s="95">
        <v>5421867.8100000005</v>
      </c>
      <c r="D80" s="12">
        <v>68388</v>
      </c>
      <c r="E80" s="11">
        <v>3739719.81</v>
      </c>
      <c r="F80" s="11"/>
      <c r="G80" s="11">
        <v>1613760</v>
      </c>
      <c r="H80" s="11">
        <f t="shared" ref="H80:H133" si="0">D80+E80+F80+G80</f>
        <v>5421867.8100000005</v>
      </c>
      <c r="J80" s="15"/>
    </row>
    <row r="81" spans="1:10" x14ac:dyDescent="0.25">
      <c r="A81" s="75">
        <v>4122</v>
      </c>
      <c r="B81" s="31" t="s">
        <v>46</v>
      </c>
      <c r="C81" s="95">
        <v>2326862.7599999998</v>
      </c>
      <c r="D81" s="12">
        <v>29350</v>
      </c>
      <c r="E81" s="11">
        <v>1604962.76</v>
      </c>
      <c r="F81" s="11"/>
      <c r="G81" s="11">
        <v>692550</v>
      </c>
      <c r="H81" s="11">
        <f>D81+E81+F81+G81</f>
        <v>2326862.7599999998</v>
      </c>
      <c r="J81" s="15"/>
    </row>
    <row r="82" spans="1:10" x14ac:dyDescent="0.25">
      <c r="A82" s="75">
        <v>4123</v>
      </c>
      <c r="B82" s="31" t="s">
        <v>47</v>
      </c>
      <c r="C82" s="95">
        <v>0</v>
      </c>
      <c r="D82" s="12"/>
      <c r="E82" s="11"/>
      <c r="F82" s="11"/>
      <c r="G82" s="11"/>
      <c r="H82" s="11">
        <f t="shared" si="0"/>
        <v>0</v>
      </c>
      <c r="J82" s="15"/>
    </row>
    <row r="83" spans="1:10" x14ac:dyDescent="0.25">
      <c r="A83" s="75">
        <v>4131</v>
      </c>
      <c r="B83" s="31" t="s">
        <v>48</v>
      </c>
      <c r="C83" s="95">
        <v>150000</v>
      </c>
      <c r="D83" s="12"/>
      <c r="E83" s="11">
        <v>150000</v>
      </c>
      <c r="F83" s="11"/>
      <c r="G83" s="11">
        <v>0</v>
      </c>
      <c r="H83" s="11">
        <f t="shared" si="0"/>
        <v>150000</v>
      </c>
      <c r="J83" s="15"/>
    </row>
    <row r="84" spans="1:10" x14ac:dyDescent="0.25">
      <c r="A84" s="75">
        <v>4141</v>
      </c>
      <c r="B84" s="31" t="s">
        <v>49</v>
      </c>
      <c r="C84" s="95">
        <v>0</v>
      </c>
      <c r="D84" s="12"/>
      <c r="E84" s="11"/>
      <c r="F84" s="11"/>
      <c r="G84" s="11">
        <v>0</v>
      </c>
      <c r="H84" s="11">
        <f t="shared" si="0"/>
        <v>0</v>
      </c>
      <c r="J84" s="15"/>
    </row>
    <row r="85" spans="1:10" x14ac:dyDescent="0.25">
      <c r="A85" s="75">
        <v>4143</v>
      </c>
      <c r="B85" s="31" t="s">
        <v>50</v>
      </c>
      <c r="C85" s="95">
        <v>1675000</v>
      </c>
      <c r="D85" s="12"/>
      <c r="E85" s="11">
        <v>1000000</v>
      </c>
      <c r="F85" s="11"/>
      <c r="G85" s="11">
        <v>675000</v>
      </c>
      <c r="H85" s="11">
        <f t="shared" si="0"/>
        <v>1675000</v>
      </c>
      <c r="J85" s="15"/>
    </row>
    <row r="86" spans="1:10" x14ac:dyDescent="0.25">
      <c r="A86" s="75">
        <v>4144</v>
      </c>
      <c r="B86" s="31" t="s">
        <v>51</v>
      </c>
      <c r="C86" s="95">
        <v>800000</v>
      </c>
      <c r="D86" s="12"/>
      <c r="E86" s="11">
        <v>400000</v>
      </c>
      <c r="F86" s="11"/>
      <c r="G86" s="11">
        <v>400000</v>
      </c>
      <c r="H86" s="11">
        <f t="shared" si="0"/>
        <v>800000</v>
      </c>
      <c r="J86" s="15"/>
    </row>
    <row r="87" spans="1:10" x14ac:dyDescent="0.25">
      <c r="A87" s="75">
        <v>4151</v>
      </c>
      <c r="B87" s="31" t="s">
        <v>52</v>
      </c>
      <c r="C87" s="95">
        <v>1285000</v>
      </c>
      <c r="D87" s="12"/>
      <c r="E87" s="11">
        <v>724000</v>
      </c>
      <c r="F87" s="11"/>
      <c r="G87" s="11">
        <v>561000</v>
      </c>
      <c r="H87" s="11">
        <f t="shared" si="0"/>
        <v>1285000</v>
      </c>
      <c r="J87" s="15"/>
    </row>
    <row r="88" spans="1:10" x14ac:dyDescent="0.25">
      <c r="A88" s="75">
        <v>4161</v>
      </c>
      <c r="B88" s="31" t="s">
        <v>53</v>
      </c>
      <c r="C88" s="95">
        <v>800000</v>
      </c>
      <c r="D88" s="12"/>
      <c r="E88" s="11">
        <v>800000</v>
      </c>
      <c r="F88" s="11"/>
      <c r="G88" s="11">
        <v>0</v>
      </c>
      <c r="H88" s="11">
        <f t="shared" si="0"/>
        <v>800000</v>
      </c>
      <c r="J88" s="15"/>
    </row>
    <row r="89" spans="1:10" x14ac:dyDescent="0.25">
      <c r="A89" s="75">
        <v>4211</v>
      </c>
      <c r="B89" s="31" t="s">
        <v>54</v>
      </c>
      <c r="C89" s="95">
        <v>290000</v>
      </c>
      <c r="D89" s="12">
        <v>10000</v>
      </c>
      <c r="E89" s="11">
        <v>200000</v>
      </c>
      <c r="F89" s="11"/>
      <c r="G89" s="11">
        <v>80000</v>
      </c>
      <c r="H89" s="11">
        <f t="shared" si="0"/>
        <v>290000</v>
      </c>
      <c r="J89" s="15"/>
    </row>
    <row r="90" spans="1:10" x14ac:dyDescent="0.25">
      <c r="A90" s="75">
        <v>4212</v>
      </c>
      <c r="B90" s="31" t="s">
        <v>55</v>
      </c>
      <c r="C90" s="95">
        <v>3500000</v>
      </c>
      <c r="D90" s="12"/>
      <c r="E90" s="11">
        <v>3000000</v>
      </c>
      <c r="F90" s="11"/>
      <c r="G90" s="11">
        <v>500000</v>
      </c>
      <c r="H90" s="11">
        <f t="shared" si="0"/>
        <v>3500000</v>
      </c>
      <c r="J90" s="15"/>
    </row>
    <row r="91" spans="1:10" x14ac:dyDescent="0.25">
      <c r="A91" s="75">
        <v>4213</v>
      </c>
      <c r="B91" s="31" t="s">
        <v>56</v>
      </c>
      <c r="C91" s="95">
        <v>950000</v>
      </c>
      <c r="D91" s="12">
        <v>50000</v>
      </c>
      <c r="E91" s="11">
        <v>450000</v>
      </c>
      <c r="F91" s="11"/>
      <c r="G91" s="11">
        <v>450000</v>
      </c>
      <c r="H91" s="11">
        <f t="shared" si="0"/>
        <v>950000</v>
      </c>
      <c r="J91" s="15"/>
    </row>
    <row r="92" spans="1:10" x14ac:dyDescent="0.25">
      <c r="A92" s="75">
        <v>4214</v>
      </c>
      <c r="B92" s="31" t="s">
        <v>57</v>
      </c>
      <c r="C92" s="95">
        <v>1188262</v>
      </c>
      <c r="D92" s="12">
        <v>488262</v>
      </c>
      <c r="E92" s="11">
        <v>500000</v>
      </c>
      <c r="F92" s="11"/>
      <c r="G92" s="11">
        <v>200000</v>
      </c>
      <c r="H92" s="11">
        <f t="shared" si="0"/>
        <v>1188262</v>
      </c>
      <c r="J92" s="15"/>
    </row>
    <row r="93" spans="1:10" x14ac:dyDescent="0.25">
      <c r="A93" s="75">
        <v>4215</v>
      </c>
      <c r="B93" s="31" t="s">
        <v>58</v>
      </c>
      <c r="C93" s="95">
        <v>380000</v>
      </c>
      <c r="D93" s="12"/>
      <c r="E93" s="11">
        <v>300000</v>
      </c>
      <c r="F93" s="11"/>
      <c r="G93" s="11">
        <v>80000</v>
      </c>
      <c r="H93" s="11">
        <f t="shared" si="0"/>
        <v>380000</v>
      </c>
      <c r="J93" s="15"/>
    </row>
    <row r="94" spans="1:10" x14ac:dyDescent="0.25">
      <c r="A94" s="75">
        <v>4221</v>
      </c>
      <c r="B94" s="31" t="s">
        <v>59</v>
      </c>
      <c r="C94" s="95">
        <v>260000</v>
      </c>
      <c r="D94" s="12">
        <v>160000</v>
      </c>
      <c r="E94" s="11"/>
      <c r="F94" s="11"/>
      <c r="G94" s="11">
        <v>100000</v>
      </c>
      <c r="H94" s="11">
        <f t="shared" si="0"/>
        <v>260000</v>
      </c>
      <c r="J94" s="15"/>
    </row>
    <row r="95" spans="1:10" x14ac:dyDescent="0.25">
      <c r="A95" s="75">
        <v>4222</v>
      </c>
      <c r="B95" s="31" t="s">
        <v>60</v>
      </c>
      <c r="C95" s="95">
        <v>170000</v>
      </c>
      <c r="D95" s="12">
        <v>70000</v>
      </c>
      <c r="E95" s="11"/>
      <c r="F95" s="11"/>
      <c r="G95" s="11">
        <v>100000</v>
      </c>
      <c r="H95" s="11">
        <f t="shared" si="0"/>
        <v>170000</v>
      </c>
      <c r="J95" s="15"/>
    </row>
    <row r="96" spans="1:10" x14ac:dyDescent="0.25">
      <c r="A96" s="75">
        <v>4223</v>
      </c>
      <c r="B96" s="31" t="s">
        <v>61</v>
      </c>
      <c r="C96" s="95">
        <v>600000</v>
      </c>
      <c r="D96" s="12">
        <v>200000</v>
      </c>
      <c r="E96" s="11">
        <v>200000</v>
      </c>
      <c r="F96" s="11"/>
      <c r="G96" s="11">
        <v>200000</v>
      </c>
      <c r="H96" s="11">
        <f t="shared" si="0"/>
        <v>600000</v>
      </c>
      <c r="I96" s="15"/>
      <c r="J96" s="15"/>
    </row>
    <row r="97" spans="1:10" x14ac:dyDescent="0.25">
      <c r="A97" s="75">
        <v>4231</v>
      </c>
      <c r="B97" s="31" t="s">
        <v>62</v>
      </c>
      <c r="C97" s="95">
        <v>1600000</v>
      </c>
      <c r="D97" s="12"/>
      <c r="E97" s="11"/>
      <c r="F97" s="11"/>
      <c r="G97" s="11">
        <v>1600000</v>
      </c>
      <c r="H97" s="11">
        <f>D97+E97+F97+G97</f>
        <v>1600000</v>
      </c>
      <c r="I97" s="122"/>
      <c r="J97" s="15"/>
    </row>
    <row r="98" spans="1:10" x14ac:dyDescent="0.25">
      <c r="A98" s="75">
        <v>4232</v>
      </c>
      <c r="B98" s="31" t="s">
        <v>63</v>
      </c>
      <c r="C98" s="95">
        <v>1130000</v>
      </c>
      <c r="D98" s="12"/>
      <c r="E98" s="11">
        <v>500000</v>
      </c>
      <c r="F98" s="11"/>
      <c r="G98" s="11">
        <v>630000</v>
      </c>
      <c r="H98" s="11">
        <f t="shared" si="0"/>
        <v>1130000</v>
      </c>
      <c r="I98" s="15"/>
      <c r="J98" s="15"/>
    </row>
    <row r="99" spans="1:10" x14ac:dyDescent="0.25">
      <c r="A99" s="75">
        <v>4233</v>
      </c>
      <c r="B99" s="31" t="s">
        <v>64</v>
      </c>
      <c r="C99" s="98">
        <v>500000</v>
      </c>
      <c r="D99" s="12"/>
      <c r="E99" s="11"/>
      <c r="F99" s="11"/>
      <c r="G99" s="11">
        <v>500000</v>
      </c>
      <c r="H99" s="11">
        <f t="shared" si="0"/>
        <v>500000</v>
      </c>
      <c r="I99" s="15"/>
      <c r="J99" s="15"/>
    </row>
    <row r="100" spans="1:10" x14ac:dyDescent="0.25">
      <c r="A100" s="75">
        <v>4234</v>
      </c>
      <c r="B100" s="31" t="s">
        <v>65</v>
      </c>
      <c r="C100" s="95">
        <v>100000</v>
      </c>
      <c r="D100" s="12">
        <v>0</v>
      </c>
      <c r="E100" s="11"/>
      <c r="F100" s="11"/>
      <c r="G100" s="11">
        <v>100000</v>
      </c>
      <c r="H100" s="11">
        <f t="shared" si="0"/>
        <v>100000</v>
      </c>
      <c r="I100" s="15"/>
      <c r="J100" s="15"/>
    </row>
    <row r="101" spans="1:10" x14ac:dyDescent="0.25">
      <c r="A101" s="75">
        <v>4235</v>
      </c>
      <c r="B101" s="31" t="s">
        <v>66</v>
      </c>
      <c r="C101" s="95">
        <v>3837500</v>
      </c>
      <c r="D101" s="12"/>
      <c r="E101" s="11"/>
      <c r="F101" s="11">
        <v>637500</v>
      </c>
      <c r="G101" s="11">
        <v>3200000</v>
      </c>
      <c r="H101" s="11">
        <f t="shared" si="0"/>
        <v>3837500</v>
      </c>
      <c r="I101" s="15"/>
      <c r="J101" s="15"/>
    </row>
    <row r="102" spans="1:10" x14ac:dyDescent="0.25">
      <c r="A102" s="75">
        <v>4236</v>
      </c>
      <c r="B102" s="76" t="s">
        <v>67</v>
      </c>
      <c r="C102" s="95">
        <v>0</v>
      </c>
      <c r="D102" s="12"/>
      <c r="E102" s="11"/>
      <c r="F102" s="11"/>
      <c r="G102" s="11">
        <v>0</v>
      </c>
      <c r="H102" s="11">
        <f t="shared" si="0"/>
        <v>0</v>
      </c>
      <c r="I102" s="15"/>
      <c r="J102" s="15"/>
    </row>
    <row r="103" spans="1:10" x14ac:dyDescent="0.25">
      <c r="A103" s="75">
        <v>4237</v>
      </c>
      <c r="B103" s="31" t="s">
        <v>68</v>
      </c>
      <c r="C103" s="95">
        <v>420000</v>
      </c>
      <c r="D103" s="12"/>
      <c r="E103" s="11"/>
      <c r="F103" s="11"/>
      <c r="G103" s="11">
        <v>420000</v>
      </c>
      <c r="H103" s="11">
        <f t="shared" si="0"/>
        <v>420000</v>
      </c>
      <c r="I103" s="15"/>
      <c r="J103" s="15"/>
    </row>
    <row r="104" spans="1:10" x14ac:dyDescent="0.25">
      <c r="A104" s="75">
        <v>4239</v>
      </c>
      <c r="B104" s="31" t="s">
        <v>69</v>
      </c>
      <c r="C104" s="95">
        <v>1500000</v>
      </c>
      <c r="D104" s="12"/>
      <c r="E104" s="11">
        <v>1000000</v>
      </c>
      <c r="F104" s="11"/>
      <c r="G104" s="11">
        <v>500000</v>
      </c>
      <c r="H104" s="11">
        <f t="shared" si="0"/>
        <v>1500000</v>
      </c>
      <c r="I104" s="15"/>
      <c r="J104" s="15"/>
    </row>
    <row r="105" spans="1:10" x14ac:dyDescent="0.25">
      <c r="A105" s="75">
        <v>4243</v>
      </c>
      <c r="B105" s="31" t="s">
        <v>70</v>
      </c>
      <c r="C105" s="95">
        <v>900000</v>
      </c>
      <c r="D105" s="12">
        <v>0</v>
      </c>
      <c r="E105" s="11">
        <v>200000</v>
      </c>
      <c r="F105" s="11"/>
      <c r="G105" s="11">
        <v>700000</v>
      </c>
      <c r="H105" s="11">
        <f t="shared" si="0"/>
        <v>900000</v>
      </c>
      <c r="I105" s="15"/>
      <c r="J105" s="15"/>
    </row>
    <row r="106" spans="1:10" x14ac:dyDescent="0.25">
      <c r="A106" s="75">
        <v>4249</v>
      </c>
      <c r="B106" s="31" t="s">
        <v>71</v>
      </c>
      <c r="C106" s="95">
        <v>0</v>
      </c>
      <c r="D106" s="12"/>
      <c r="E106" s="11"/>
      <c r="F106" s="11"/>
      <c r="G106" s="11">
        <v>0</v>
      </c>
      <c r="H106" s="11">
        <f t="shared" si="0"/>
        <v>0</v>
      </c>
      <c r="I106" s="15"/>
      <c r="J106" s="15"/>
    </row>
    <row r="107" spans="1:10" x14ac:dyDescent="0.25">
      <c r="A107" s="99">
        <v>425111</v>
      </c>
      <c r="B107" s="100" t="s">
        <v>72</v>
      </c>
      <c r="C107" s="106">
        <v>0</v>
      </c>
      <c r="D107" s="106"/>
      <c r="E107" s="106"/>
      <c r="F107" s="106"/>
      <c r="G107" s="106"/>
      <c r="H107" s="106">
        <f t="shared" si="0"/>
        <v>0</v>
      </c>
      <c r="I107" s="15"/>
      <c r="J107" s="15"/>
    </row>
    <row r="108" spans="1:10" x14ac:dyDescent="0.25">
      <c r="A108" s="99">
        <v>425112</v>
      </c>
      <c r="B108" s="100" t="s">
        <v>73</v>
      </c>
      <c r="C108" s="107">
        <v>0</v>
      </c>
      <c r="D108" s="106"/>
      <c r="E108" s="106"/>
      <c r="F108" s="106"/>
      <c r="G108" s="106"/>
      <c r="H108" s="106">
        <f t="shared" si="0"/>
        <v>0</v>
      </c>
      <c r="I108" s="15"/>
      <c r="J108" s="15"/>
    </row>
    <row r="109" spans="1:10" x14ac:dyDescent="0.25">
      <c r="A109" s="99">
        <v>425116</v>
      </c>
      <c r="B109" s="101" t="s">
        <v>74</v>
      </c>
      <c r="C109" s="107">
        <v>0</v>
      </c>
      <c r="D109" s="106"/>
      <c r="E109" s="106"/>
      <c r="F109" s="106"/>
      <c r="G109" s="106">
        <v>0</v>
      </c>
      <c r="H109" s="106">
        <f t="shared" si="0"/>
        <v>0</v>
      </c>
      <c r="I109" s="15"/>
      <c r="J109" s="15"/>
    </row>
    <row r="110" spans="1:10" x14ac:dyDescent="0.25">
      <c r="A110" s="108">
        <v>4251</v>
      </c>
      <c r="B110" s="109" t="s">
        <v>75</v>
      </c>
      <c r="C110" s="110">
        <v>5074015</v>
      </c>
      <c r="D110" s="110"/>
      <c r="E110" s="110">
        <v>2703408</v>
      </c>
      <c r="F110" s="110"/>
      <c r="G110" s="110">
        <v>2370607</v>
      </c>
      <c r="H110" s="110">
        <f t="shared" si="0"/>
        <v>5074015</v>
      </c>
      <c r="I110" s="15"/>
      <c r="J110" s="15"/>
    </row>
    <row r="111" spans="1:10" x14ac:dyDescent="0.25">
      <c r="A111" s="75">
        <v>4252</v>
      </c>
      <c r="B111" s="31" t="s">
        <v>76</v>
      </c>
      <c r="C111" s="95">
        <v>1000000</v>
      </c>
      <c r="D111" s="12"/>
      <c r="E111" s="11">
        <v>800000</v>
      </c>
      <c r="F111" s="11"/>
      <c r="G111" s="11">
        <v>200000</v>
      </c>
      <c r="H111" s="11">
        <f t="shared" si="0"/>
        <v>1000000</v>
      </c>
      <c r="I111" s="15"/>
      <c r="J111" s="15"/>
    </row>
    <row r="112" spans="1:10" x14ac:dyDescent="0.25">
      <c r="A112" s="75">
        <v>4261</v>
      </c>
      <c r="B112" s="31" t="s">
        <v>77</v>
      </c>
      <c r="C112" s="95">
        <v>990000</v>
      </c>
      <c r="D112" s="12"/>
      <c r="E112" s="12">
        <v>400000</v>
      </c>
      <c r="F112" s="12"/>
      <c r="G112" s="11">
        <v>590000</v>
      </c>
      <c r="H112" s="11">
        <f t="shared" si="0"/>
        <v>990000</v>
      </c>
      <c r="I112" s="122"/>
      <c r="J112" s="15"/>
    </row>
    <row r="113" spans="1:10" x14ac:dyDescent="0.25">
      <c r="A113" s="75">
        <v>4262</v>
      </c>
      <c r="B113" s="31" t="s">
        <v>78</v>
      </c>
      <c r="C113" s="95">
        <v>260000</v>
      </c>
      <c r="D113" s="12">
        <v>100000</v>
      </c>
      <c r="E113" s="12"/>
      <c r="F113" s="12"/>
      <c r="G113" s="11">
        <v>160000</v>
      </c>
      <c r="H113" s="11">
        <f t="shared" si="0"/>
        <v>260000</v>
      </c>
      <c r="I113" s="15"/>
      <c r="J113" s="15"/>
    </row>
    <row r="114" spans="1:10" x14ac:dyDescent="0.25">
      <c r="A114" s="75">
        <v>4263</v>
      </c>
      <c r="B114" s="31" t="s">
        <v>79</v>
      </c>
      <c r="C114" s="95">
        <v>108051</v>
      </c>
      <c r="D114" s="12"/>
      <c r="E114" s="12"/>
      <c r="F114" s="12"/>
      <c r="G114" s="11">
        <v>108051</v>
      </c>
      <c r="H114" s="11">
        <f t="shared" si="0"/>
        <v>108051</v>
      </c>
      <c r="I114" s="15"/>
      <c r="J114" s="15"/>
    </row>
    <row r="115" spans="1:10" x14ac:dyDescent="0.25">
      <c r="A115" s="75">
        <v>4264</v>
      </c>
      <c r="B115" s="76" t="s">
        <v>127</v>
      </c>
      <c r="C115" s="95">
        <v>240000</v>
      </c>
      <c r="D115" s="12"/>
      <c r="E115" s="12">
        <v>100000</v>
      </c>
      <c r="F115" s="12"/>
      <c r="G115" s="11">
        <v>140000</v>
      </c>
      <c r="H115" s="11">
        <f t="shared" si="0"/>
        <v>240000</v>
      </c>
      <c r="I115" s="15"/>
      <c r="J115" s="15"/>
    </row>
    <row r="116" spans="1:10" x14ac:dyDescent="0.25">
      <c r="A116" s="102">
        <v>4267</v>
      </c>
      <c r="B116" s="100" t="s">
        <v>80</v>
      </c>
      <c r="C116" s="95">
        <v>511000</v>
      </c>
      <c r="D116" s="106"/>
      <c r="E116" s="106">
        <v>511000</v>
      </c>
      <c r="F116" s="106"/>
      <c r="G116" s="106"/>
      <c r="H116" s="106">
        <f t="shared" si="0"/>
        <v>511000</v>
      </c>
      <c r="I116" s="125"/>
      <c r="J116" s="15"/>
    </row>
    <row r="117" spans="1:10" x14ac:dyDescent="0.25">
      <c r="A117" s="102">
        <v>4267</v>
      </c>
      <c r="B117" s="103" t="s">
        <v>103</v>
      </c>
      <c r="C117" s="95">
        <v>1344854</v>
      </c>
      <c r="D117" s="106"/>
      <c r="E117" s="106"/>
      <c r="F117" s="106">
        <v>1344854</v>
      </c>
      <c r="G117" s="106"/>
      <c r="H117" s="106">
        <f t="shared" si="0"/>
        <v>1344854</v>
      </c>
      <c r="I117" s="125"/>
      <c r="J117" s="15"/>
    </row>
    <row r="118" spans="1:10" x14ac:dyDescent="0.25">
      <c r="A118" s="102">
        <v>4267</v>
      </c>
      <c r="B118" s="101" t="s">
        <v>81</v>
      </c>
      <c r="C118" s="95">
        <v>4779413.72</v>
      </c>
      <c r="D118" s="106">
        <v>250000</v>
      </c>
      <c r="E118" s="106">
        <v>3144000</v>
      </c>
      <c r="F118" s="106"/>
      <c r="G118" s="106">
        <v>1385413.72</v>
      </c>
      <c r="H118" s="106">
        <f t="shared" si="0"/>
        <v>4779413.72</v>
      </c>
      <c r="I118" s="125"/>
      <c r="J118" s="15" t="s">
        <v>122</v>
      </c>
    </row>
    <row r="119" spans="1:10" x14ac:dyDescent="0.25">
      <c r="A119" s="99">
        <v>4267310</v>
      </c>
      <c r="B119" s="100" t="s">
        <v>82</v>
      </c>
      <c r="C119" s="95">
        <v>568589</v>
      </c>
      <c r="D119" s="106"/>
      <c r="E119" s="106">
        <v>248589</v>
      </c>
      <c r="F119" s="106"/>
      <c r="G119" s="106">
        <v>320000</v>
      </c>
      <c r="H119" s="106">
        <f t="shared" si="0"/>
        <v>568589</v>
      </c>
      <c r="I119" s="125"/>
      <c r="J119" s="15"/>
    </row>
    <row r="120" spans="1:10" x14ac:dyDescent="0.25">
      <c r="A120" s="99">
        <v>4267410</v>
      </c>
      <c r="B120" s="100" t="s">
        <v>83</v>
      </c>
      <c r="C120" s="95">
        <v>0</v>
      </c>
      <c r="D120" s="106"/>
      <c r="E120" s="106">
        <v>0</v>
      </c>
      <c r="F120" s="106"/>
      <c r="G120" s="106"/>
      <c r="H120" s="106">
        <f t="shared" si="0"/>
        <v>0</v>
      </c>
      <c r="I120" s="125"/>
      <c r="J120" s="15"/>
    </row>
    <row r="121" spans="1:10" x14ac:dyDescent="0.25">
      <c r="A121" s="75">
        <v>4268</v>
      </c>
      <c r="B121" s="31" t="s">
        <v>84</v>
      </c>
      <c r="C121" s="95">
        <v>400000</v>
      </c>
      <c r="D121" s="12"/>
      <c r="E121" s="12">
        <v>400000</v>
      </c>
      <c r="F121" s="12"/>
      <c r="G121" s="11"/>
      <c r="H121" s="11">
        <f t="shared" si="0"/>
        <v>400000</v>
      </c>
      <c r="I121" s="15"/>
      <c r="J121" s="15"/>
    </row>
    <row r="122" spans="1:10" x14ac:dyDescent="0.25">
      <c r="A122" s="75">
        <v>4269</v>
      </c>
      <c r="B122" s="31" t="s">
        <v>85</v>
      </c>
      <c r="C122" s="95">
        <v>1100000</v>
      </c>
      <c r="D122" s="78"/>
      <c r="E122" s="12">
        <v>500000</v>
      </c>
      <c r="F122" s="12"/>
      <c r="G122" s="11">
        <v>600000</v>
      </c>
      <c r="H122" s="11">
        <f t="shared" si="0"/>
        <v>1100000</v>
      </c>
      <c r="J122" s="15"/>
    </row>
    <row r="123" spans="1:10" x14ac:dyDescent="0.25">
      <c r="A123" s="75">
        <v>4311</v>
      </c>
      <c r="B123" s="77" t="s">
        <v>86</v>
      </c>
      <c r="C123" s="95">
        <v>373000</v>
      </c>
      <c r="D123" s="12"/>
      <c r="E123" s="12"/>
      <c r="F123" s="12"/>
      <c r="G123" s="11">
        <v>373000</v>
      </c>
      <c r="H123" s="11">
        <f t="shared" si="0"/>
        <v>373000</v>
      </c>
      <c r="J123" s="15"/>
    </row>
    <row r="124" spans="1:10" x14ac:dyDescent="0.25">
      <c r="A124" s="75">
        <v>4312</v>
      </c>
      <c r="B124" s="77" t="s">
        <v>87</v>
      </c>
      <c r="C124" s="95">
        <v>350000</v>
      </c>
      <c r="D124" s="78"/>
      <c r="E124" s="12"/>
      <c r="F124" s="12"/>
      <c r="G124" s="11">
        <v>350000</v>
      </c>
      <c r="H124" s="11">
        <f t="shared" si="0"/>
        <v>350000</v>
      </c>
      <c r="J124" s="15"/>
    </row>
    <row r="125" spans="1:10" x14ac:dyDescent="0.25">
      <c r="A125" s="75">
        <v>4651</v>
      </c>
      <c r="B125" s="76" t="s">
        <v>88</v>
      </c>
      <c r="C125" s="95">
        <v>490000</v>
      </c>
      <c r="D125" s="78"/>
      <c r="E125" s="12"/>
      <c r="F125" s="12"/>
      <c r="G125" s="11">
        <v>490000</v>
      </c>
      <c r="H125" s="11">
        <f t="shared" si="0"/>
        <v>490000</v>
      </c>
      <c r="J125" s="15"/>
    </row>
    <row r="126" spans="1:10" x14ac:dyDescent="0.25">
      <c r="A126" s="75">
        <v>4821</v>
      </c>
      <c r="B126" s="31" t="s">
        <v>89</v>
      </c>
      <c r="C126" s="95">
        <v>30000</v>
      </c>
      <c r="D126" s="12"/>
      <c r="E126" s="12"/>
      <c r="F126" s="12"/>
      <c r="G126" s="11">
        <v>30000</v>
      </c>
      <c r="H126" s="11">
        <f t="shared" si="0"/>
        <v>30000</v>
      </c>
      <c r="J126" s="15"/>
    </row>
    <row r="127" spans="1:10" x14ac:dyDescent="0.25">
      <c r="A127" s="75">
        <v>4822</v>
      </c>
      <c r="B127" s="77" t="s">
        <v>90</v>
      </c>
      <c r="C127" s="95">
        <v>60000</v>
      </c>
      <c r="D127" s="12"/>
      <c r="E127" s="12"/>
      <c r="F127" s="12"/>
      <c r="G127" s="11">
        <v>60000</v>
      </c>
      <c r="H127" s="11">
        <f t="shared" si="0"/>
        <v>60000</v>
      </c>
      <c r="J127" s="15"/>
    </row>
    <row r="128" spans="1:10" x14ac:dyDescent="0.25">
      <c r="A128" s="75">
        <v>4831</v>
      </c>
      <c r="B128" s="31" t="s">
        <v>91</v>
      </c>
      <c r="C128" s="95">
        <v>0</v>
      </c>
      <c r="D128" s="12"/>
      <c r="E128" s="12"/>
      <c r="F128" s="12"/>
      <c r="G128" s="11">
        <v>0</v>
      </c>
      <c r="H128" s="11">
        <f t="shared" si="0"/>
        <v>0</v>
      </c>
      <c r="J128" s="15"/>
    </row>
    <row r="129" spans="1:16" x14ac:dyDescent="0.25">
      <c r="A129" s="75">
        <v>5125</v>
      </c>
      <c r="B129" s="31" t="s">
        <v>92</v>
      </c>
      <c r="C129" s="95">
        <v>2446718.2799999998</v>
      </c>
      <c r="D129" s="12"/>
      <c r="E129" s="12">
        <v>0</v>
      </c>
      <c r="F129" s="12"/>
      <c r="G129" s="11">
        <v>2446718.2799999998</v>
      </c>
      <c r="H129" s="11">
        <f t="shared" si="0"/>
        <v>2446718.2799999998</v>
      </c>
      <c r="J129" s="15"/>
    </row>
    <row r="130" spans="1:16" x14ac:dyDescent="0.25">
      <c r="A130" s="75">
        <v>5122</v>
      </c>
      <c r="B130" s="31" t="s">
        <v>93</v>
      </c>
      <c r="C130" s="95">
        <v>1280000</v>
      </c>
      <c r="D130" s="12"/>
      <c r="E130" s="12"/>
      <c r="F130" s="12"/>
      <c r="G130" s="11">
        <v>1280000</v>
      </c>
      <c r="H130" s="11">
        <f t="shared" si="0"/>
        <v>1280000</v>
      </c>
      <c r="J130" s="15"/>
    </row>
    <row r="131" spans="1:16" x14ac:dyDescent="0.25">
      <c r="A131" s="75">
        <v>5121</v>
      </c>
      <c r="B131" s="31" t="s">
        <v>94</v>
      </c>
      <c r="C131" s="95">
        <v>0</v>
      </c>
      <c r="D131" s="12"/>
      <c r="E131" s="12"/>
      <c r="F131" s="12"/>
      <c r="G131" s="11"/>
      <c r="H131" s="11">
        <f t="shared" si="0"/>
        <v>0</v>
      </c>
      <c r="J131" s="15"/>
    </row>
    <row r="132" spans="1:16" x14ac:dyDescent="0.25">
      <c r="A132" s="75"/>
      <c r="B132" s="76"/>
      <c r="C132" s="95">
        <v>0</v>
      </c>
      <c r="D132" s="12"/>
      <c r="E132" s="12">
        <v>0</v>
      </c>
      <c r="F132" s="12"/>
      <c r="G132" s="11"/>
      <c r="H132" s="11">
        <f t="shared" si="0"/>
        <v>0</v>
      </c>
      <c r="J132" s="15"/>
    </row>
    <row r="133" spans="1:16" ht="15.75" thickBot="1" x14ac:dyDescent="0.3">
      <c r="A133" s="79"/>
      <c r="B133" s="80"/>
      <c r="C133" s="95">
        <f>SUM(C78:C132)</f>
        <v>96372358.569999993</v>
      </c>
      <c r="D133" s="12">
        <f>D76-SUM(D79:D132)</f>
        <v>0</v>
      </c>
      <c r="E133" s="12">
        <f>E76-SUM(E79:E132)</f>
        <v>0</v>
      </c>
      <c r="F133" s="12">
        <f>F76-SUM(F79:F132)</f>
        <v>0</v>
      </c>
      <c r="G133" s="12">
        <f>G76-SUM(G79:G132)</f>
        <v>0</v>
      </c>
      <c r="H133" s="11">
        <f t="shared" si="0"/>
        <v>0</v>
      </c>
      <c r="J133" s="15"/>
    </row>
    <row r="134" spans="1:16" x14ac:dyDescent="0.25">
      <c r="A134" s="81"/>
      <c r="B134" s="82"/>
      <c r="C134" s="82"/>
      <c r="D134" s="83"/>
      <c r="E134" s="84"/>
      <c r="F134" s="82"/>
      <c r="G134" s="82"/>
      <c r="H134" s="82"/>
      <c r="I134" s="82"/>
      <c r="J134" s="1"/>
      <c r="K134" s="1"/>
      <c r="L134" s="63"/>
      <c r="M134" s="85"/>
      <c r="N134" s="49"/>
      <c r="O134" s="49"/>
      <c r="P134" s="49"/>
    </row>
    <row r="135" spans="1:16" x14ac:dyDescent="0.25">
      <c r="A135" s="113"/>
      <c r="B135" s="86"/>
      <c r="C135" s="83">
        <f>C76-C133</f>
        <v>0</v>
      </c>
      <c r="D135" s="1"/>
      <c r="E135" s="87"/>
      <c r="F135" s="1"/>
      <c r="G135" s="1"/>
      <c r="H135" s="1"/>
      <c r="I135" s="1"/>
      <c r="J135" s="1"/>
      <c r="K135" s="49"/>
      <c r="L135" s="63"/>
      <c r="M135" s="85"/>
      <c r="N135" s="49"/>
      <c r="O135" s="49"/>
      <c r="P135" s="49"/>
    </row>
    <row r="136" spans="1:16" x14ac:dyDescent="0.25">
      <c r="A136" s="113"/>
      <c r="B136" s="1"/>
      <c r="C136" s="1"/>
      <c r="D136" s="1"/>
      <c r="E136" s="49"/>
      <c r="F136" s="49"/>
      <c r="G136" s="1"/>
      <c r="H136" s="1"/>
      <c r="I136" s="1"/>
      <c r="J136" s="1"/>
      <c r="K136" s="1"/>
      <c r="L136" s="66"/>
      <c r="M136" s="48"/>
      <c r="N136" s="1"/>
      <c r="O136" s="1"/>
      <c r="P136" s="1"/>
    </row>
    <row r="137" spans="1:16" x14ac:dyDescent="0.25">
      <c r="A137" s="88" t="s">
        <v>95</v>
      </c>
      <c r="B137" s="88"/>
      <c r="C137" s="88"/>
      <c r="D137" s="88"/>
      <c r="E137" s="1" t="s">
        <v>96</v>
      </c>
      <c r="F137" s="1"/>
      <c r="G137" s="113"/>
      <c r="H137" s="113"/>
      <c r="I137" s="113"/>
      <c r="J137" s="63"/>
      <c r="K137" s="1"/>
      <c r="L137" s="66"/>
      <c r="M137" s="48"/>
      <c r="N137" s="1"/>
      <c r="O137" s="1"/>
      <c r="P137" s="1"/>
    </row>
    <row r="138" spans="1:16" x14ac:dyDescent="0.25">
      <c r="A138" s="88" t="s">
        <v>97</v>
      </c>
      <c r="B138" s="88"/>
      <c r="C138" s="88"/>
      <c r="D138" s="88"/>
      <c r="E138" s="89" t="s">
        <v>98</v>
      </c>
      <c r="F138" s="1"/>
      <c r="G138" s="1"/>
      <c r="H138" s="1"/>
      <c r="I138" s="1"/>
      <c r="J138" s="66"/>
      <c r="K138" s="1"/>
      <c r="L138" s="66"/>
      <c r="M138" s="48"/>
      <c r="N138" s="1"/>
      <c r="O138" s="1"/>
      <c r="P138" s="1"/>
    </row>
    <row r="139" spans="1:16" x14ac:dyDescent="0.25">
      <c r="A139" s="88" t="s">
        <v>99</v>
      </c>
      <c r="B139" s="88"/>
      <c r="C139" s="88"/>
      <c r="D139" s="88"/>
      <c r="E139" s="1"/>
      <c r="F139" s="1"/>
      <c r="G139" s="113"/>
      <c r="H139" s="113"/>
      <c r="I139" s="113"/>
      <c r="J139" s="66"/>
      <c r="N139" s="1"/>
      <c r="O139" s="1"/>
      <c r="P139" s="1"/>
    </row>
    <row r="140" spans="1:16" x14ac:dyDescent="0.25">
      <c r="A140" s="88" t="s">
        <v>100</v>
      </c>
      <c r="B140" s="88"/>
      <c r="C140" s="91"/>
      <c r="D140" s="91"/>
      <c r="E140" s="92"/>
      <c r="F140" s="66"/>
      <c r="G140" s="66"/>
      <c r="H140" s="66"/>
      <c r="I140" s="66"/>
      <c r="J140" s="66"/>
      <c r="N140" s="1"/>
      <c r="O140" s="1"/>
      <c r="P140" s="1"/>
    </row>
    <row r="141" spans="1:16" ht="15.75" customHeight="1" x14ac:dyDescent="0.25">
      <c r="A141" s="153" t="s">
        <v>129</v>
      </c>
      <c r="B141" s="153"/>
      <c r="C141" s="91"/>
      <c r="D141" s="91"/>
      <c r="E141" s="66"/>
      <c r="F141" s="66"/>
      <c r="G141" s="66"/>
      <c r="H141" s="66"/>
      <c r="I141" s="66"/>
      <c r="J141" s="66"/>
      <c r="N141" s="1"/>
      <c r="O141" s="1"/>
      <c r="P141" s="1"/>
    </row>
    <row r="142" spans="1:16" ht="13.5" customHeight="1" x14ac:dyDescent="0.25">
      <c r="A142" s="152" t="s">
        <v>130</v>
      </c>
      <c r="B142" s="152"/>
      <c r="C142" s="91"/>
      <c r="D142" s="91"/>
      <c r="E142" s="66"/>
      <c r="F142" s="66"/>
      <c r="G142" s="66"/>
      <c r="H142" s="66"/>
      <c r="I142" s="66"/>
      <c r="J142" s="66"/>
      <c r="K142" s="66"/>
      <c r="L142" s="66"/>
      <c r="M142" s="48"/>
      <c r="N142" s="1"/>
      <c r="O142" s="1"/>
      <c r="P142" s="1"/>
    </row>
    <row r="143" spans="1:16" x14ac:dyDescent="0.25">
      <c r="A143" s="88" t="s">
        <v>101</v>
      </c>
      <c r="B143" s="88"/>
      <c r="C143" s="91"/>
      <c r="D143" s="91"/>
      <c r="E143" s="66"/>
      <c r="F143" s="66"/>
      <c r="G143" s="35"/>
      <c r="H143" s="35"/>
      <c r="I143" s="35"/>
      <c r="J143" s="66"/>
      <c r="K143" s="66"/>
      <c r="L143" s="66"/>
      <c r="M143" s="48"/>
      <c r="N143" s="1"/>
      <c r="O143" s="1"/>
      <c r="P143" s="1"/>
    </row>
    <row r="144" spans="1:16" x14ac:dyDescent="0.25">
      <c r="A144" s="113"/>
      <c r="B144" s="1"/>
      <c r="C144" s="66"/>
      <c r="D144" s="66"/>
      <c r="E144" s="66"/>
      <c r="F144" s="66"/>
      <c r="G144" s="93"/>
      <c r="H144" s="93"/>
      <c r="I144" s="93"/>
      <c r="J144" s="66"/>
      <c r="K144" s="90"/>
      <c r="L144" s="48"/>
      <c r="M144" s="1"/>
      <c r="N144" s="1"/>
      <c r="O144" s="1"/>
    </row>
    <row r="145" spans="1:16" x14ac:dyDescent="0.25">
      <c r="A145" s="113"/>
      <c r="B145" s="1"/>
      <c r="C145" s="66"/>
      <c r="D145" s="66"/>
      <c r="E145" s="66"/>
      <c r="F145" s="66"/>
      <c r="G145" s="66"/>
      <c r="H145" s="66"/>
      <c r="I145" s="66"/>
      <c r="J145" s="66"/>
      <c r="K145" s="90"/>
      <c r="L145" s="48"/>
      <c r="M145" s="1"/>
      <c r="N145" s="1"/>
      <c r="O145" s="1"/>
    </row>
    <row r="146" spans="1:16" x14ac:dyDescent="0.25">
      <c r="A146" s="113"/>
      <c r="B146" s="1"/>
      <c r="C146" s="66"/>
      <c r="D146" s="66"/>
      <c r="E146" s="66"/>
      <c r="F146" s="66"/>
      <c r="G146" s="66"/>
      <c r="H146" s="66"/>
      <c r="I146" s="66"/>
      <c r="J146" s="66"/>
      <c r="K146" s="66"/>
      <c r="L146" s="48"/>
      <c r="M146" s="1"/>
      <c r="N146" s="1"/>
      <c r="O146" s="1"/>
    </row>
    <row r="147" spans="1:16" x14ac:dyDescent="0.25">
      <c r="A147" s="113"/>
      <c r="B147" s="1"/>
      <c r="C147" s="66"/>
      <c r="D147" s="66"/>
      <c r="E147" s="66"/>
      <c r="F147" s="66"/>
      <c r="G147" s="66"/>
      <c r="H147" s="66"/>
      <c r="I147" s="66"/>
      <c r="J147" s="66"/>
      <c r="K147" s="66"/>
      <c r="L147" s="48"/>
      <c r="M147" s="1"/>
      <c r="N147" s="1"/>
      <c r="O147" s="1"/>
    </row>
    <row r="148" spans="1:16" x14ac:dyDescent="0.25">
      <c r="A148" s="113"/>
      <c r="B148" s="1"/>
      <c r="C148" s="66"/>
      <c r="D148" s="66"/>
      <c r="E148" s="66"/>
      <c r="F148" s="66"/>
      <c r="G148" s="93"/>
      <c r="H148" s="93"/>
      <c r="I148" s="93"/>
      <c r="J148" s="66"/>
      <c r="K148" s="66"/>
      <c r="L148" s="66"/>
      <c r="M148" s="48"/>
      <c r="N148" s="1"/>
      <c r="O148" s="1"/>
      <c r="P148" s="1"/>
    </row>
  </sheetData>
  <mergeCells count="26">
    <mergeCell ref="A9:E9"/>
    <mergeCell ref="A2:E2"/>
    <mergeCell ref="A4:E4"/>
    <mergeCell ref="A5:E5"/>
    <mergeCell ref="A6:E6"/>
    <mergeCell ref="A8:E8"/>
    <mergeCell ref="B37:D37"/>
    <mergeCell ref="A10:E10"/>
    <mergeCell ref="A11:E11"/>
    <mergeCell ref="A12:E12"/>
    <mergeCell ref="A13:E13"/>
    <mergeCell ref="A14:E14"/>
    <mergeCell ref="A16:E16"/>
    <mergeCell ref="A21:A23"/>
    <mergeCell ref="B21:B23"/>
    <mergeCell ref="B27:D27"/>
    <mergeCell ref="A31:B31"/>
    <mergeCell ref="A33:B33"/>
    <mergeCell ref="B72:E72"/>
    <mergeCell ref="A142:B142"/>
    <mergeCell ref="A50:D50"/>
    <mergeCell ref="C51:D51"/>
    <mergeCell ref="C52:D52"/>
    <mergeCell ref="C54:D54"/>
    <mergeCell ref="C56:D56"/>
    <mergeCell ref="A141:B141"/>
  </mergeCells>
  <pageMargins left="0.39370078740157483" right="0.39370078740157483" top="0.39370078740157483" bottom="0.39370078740157483" header="0" footer="0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FINANSIJSKI PLAN 2021</vt:lpstr>
      <vt:lpstr>'FINANSIJSKI PLAN 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lastPrinted>2021-04-07T08:05:50Z</cp:lastPrinted>
  <dcterms:created xsi:type="dcterms:W3CDTF">2019-12-24T09:14:33Z</dcterms:created>
  <dcterms:modified xsi:type="dcterms:W3CDTF">2021-04-07T08:06:10Z</dcterms:modified>
</cp:coreProperties>
</file>